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cvdl-my.sharepoint.com/personal/camille_cambraye_centrevaldeloire_fr/Documents/01.Professionel/DEJS/2023/AAP 24 25/"/>
    </mc:Choice>
  </mc:AlternateContent>
  <xr:revisionPtr revIDLastSave="0" documentId="8_{586C9D89-E591-47E5-B871-322481214502}" xr6:coauthVersionLast="47" xr6:coauthVersionMax="47" xr10:uidLastSave="{00000000-0000-0000-0000-000000000000}"/>
  <bookViews>
    <workbookView xWindow="25080" yWindow="-120" windowWidth="25440" windowHeight="15390" xr2:uid="{F63FE094-F1F8-41D9-9D5D-ADBCF42BB58F}"/>
  </bookViews>
  <sheets>
    <sheet name="Feui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18" i="1"/>
  <c r="G44" i="1"/>
  <c r="G38" i="1"/>
  <c r="G37" i="1"/>
  <c r="D44" i="1"/>
  <c r="E44" i="1" s="1"/>
  <c r="D38" i="1"/>
  <c r="E38" i="1" s="1"/>
  <c r="D37" i="1"/>
  <c r="E37" i="1" s="1"/>
  <c r="H34" i="1"/>
  <c r="D25" i="1"/>
  <c r="E25" i="1" s="1"/>
  <c r="G25" i="1" s="1"/>
  <c r="D19" i="1"/>
  <c r="E19" i="1" s="1"/>
  <c r="D18" i="1"/>
  <c r="E18" i="1" s="1"/>
  <c r="H25" i="1" l="1"/>
  <c r="H44" i="1"/>
  <c r="H19" i="1"/>
  <c r="H38" i="1"/>
  <c r="H18" i="1"/>
  <c r="H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tc={B07E5217-9A64-4BEE-8180-AF94299684F6}</author>
  </authors>
  <commentList>
    <comment ref="G29" authorId="0" shapeId="0" xr:uid="{B07E5217-9A64-4BEE-8180-AF94299684F6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attention à un éventuel changement de participation (+30€) cf. séjours sans échange</t>
      </text>
    </comment>
  </commentList>
</comments>
</file>

<file path=xl/sharedStrings.xml><?xml version="1.0" encoding="utf-8"?>
<sst xmlns="http://schemas.openxmlformats.org/spreadsheetml/2006/main" count="41" uniqueCount="18">
  <si>
    <t xml:space="preserve">  AIDE AU CALCUL</t>
  </si>
  <si>
    <t xml:space="preserve"> DE LA SUBVENTION MOBILITE</t>
  </si>
  <si>
    <t>SEJOUR SANS ECHANGE</t>
  </si>
  <si>
    <t>CALCUL</t>
  </si>
  <si>
    <r>
      <rPr>
        <sz val="10"/>
        <color rgb="FF000000"/>
        <rFont val="Verdana"/>
      </rPr>
      <t xml:space="preserve">La participation régionale de </t>
    </r>
    <r>
      <rPr>
        <b/>
        <sz val="10"/>
        <color rgb="FFFF0000"/>
        <rFont val="Verdana"/>
      </rPr>
      <t>330</t>
    </r>
    <r>
      <rPr>
        <b/>
        <sz val="10"/>
        <color rgb="FF000000"/>
        <rFont val="Verdana"/>
      </rPr>
      <t>€ maximum</t>
    </r>
    <r>
      <rPr>
        <sz val="10"/>
        <color rgb="FF000000"/>
        <rFont val="Verdana"/>
      </rPr>
      <t xml:space="preserve"> par élève ajoutée à la participation</t>
    </r>
  </si>
  <si>
    <t>de 120€ des familles concernées ne doit pas dépasser 92% de la dépense totale du séjour.</t>
  </si>
  <si>
    <t>Il reste à la charge de l'établissement au minimum 8% des dépenses.</t>
  </si>
  <si>
    <t>EXEMPLES</t>
  </si>
  <si>
    <t>DEPENSES</t>
  </si>
  <si>
    <t>NBRE ELEVES</t>
  </si>
  <si>
    <t>Dépenses /ELEVE</t>
  </si>
  <si>
    <t>FORFAIT-FAMILLE</t>
  </si>
  <si>
    <t>Coût élève</t>
  </si>
  <si>
    <t>Subvention Région</t>
  </si>
  <si>
    <t>Saisissez vos dépenses et le nombre d'élèves concernés par le séjour</t>
  </si>
  <si>
    <t xml:space="preserve"> </t>
  </si>
  <si>
    <t>SEJOUR AVEC ECHANGE</t>
  </si>
  <si>
    <r>
      <t xml:space="preserve">La participation régionale de </t>
    </r>
    <r>
      <rPr>
        <b/>
        <sz val="10"/>
        <color rgb="FFFF0000"/>
        <rFont val="Verdana"/>
        <family val="2"/>
      </rPr>
      <t>230</t>
    </r>
    <r>
      <rPr>
        <b/>
        <sz val="10"/>
        <color theme="1"/>
        <rFont val="Verdana"/>
        <family val="2"/>
      </rPr>
      <t>€ maximum</t>
    </r>
    <r>
      <rPr>
        <sz val="10"/>
        <color theme="1"/>
        <rFont val="Verdana"/>
        <family val="2"/>
      </rPr>
      <t xml:space="preserve"> par élève ajoutée à la participation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</si>
</sst>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\ [$€-40C]_-;\-* #,##0\ [$€-40C]_-;_-* &quot;-&quot;??\ [$€-40C]_-;_-@_-"/>
    <numFmt numFmtId="165" formatCode="_-* #,##0.00\ [$€-40C]_-;\-* #,##0.00\ [$€-40C]_-;_-* &quot;-&quot;??\ [$€-40C]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0"/>
      <color theme="9" tint="0.79998168889431442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Verdana"/>
    </font>
    <font>
      <b/>
      <sz val="10"/>
      <color rgb="FFFF0000"/>
      <name val="Verdana"/>
    </font>
    <font>
      <b/>
      <sz val="10"/>
      <color rgb="FF000000"/>
      <name val="Verdana"/>
    </font>
    <font>
      <sz val="10"/>
      <color theme="1"/>
      <name val="Verdana"/>
    </font>
    <font>
      <b/>
      <sz val="10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164" fontId="6" fillId="0" borderId="0" xfId="0" applyNumberFormat="1" applyFont="1" applyAlignment="1">
      <alignment vertical="center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9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44" fontId="8" fillId="0" borderId="1" xfId="1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44" fontId="8" fillId="0" borderId="1" xfId="1" applyFont="1" applyBorder="1" applyAlignment="1" applyProtection="1">
      <alignment vertical="center"/>
    </xf>
    <xf numFmtId="44" fontId="8" fillId="0" borderId="1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44" fontId="8" fillId="0" borderId="0" xfId="1" applyFont="1" applyBorder="1" applyAlignment="1" applyProtection="1">
      <alignment vertical="center"/>
      <protection locked="0"/>
    </xf>
    <xf numFmtId="44" fontId="8" fillId="0" borderId="0" xfId="0" applyNumberFormat="1" applyFont="1" applyAlignment="1" applyProtection="1">
      <alignment vertical="center"/>
      <protection locked="0"/>
    </xf>
    <xf numFmtId="165" fontId="8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44" fontId="8" fillId="2" borderId="1" xfId="1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44" fontId="8" fillId="0" borderId="1" xfId="1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locked="0"/>
    </xf>
    <xf numFmtId="0" fontId="8" fillId="4" borderId="1" xfId="0" applyFont="1" applyFill="1" applyBorder="1" applyAlignment="1" applyProtection="1">
      <alignment vertical="center"/>
      <protection locked="0"/>
    </xf>
    <xf numFmtId="0" fontId="8" fillId="0" borderId="1" xfId="0" applyFont="1" applyBorder="1" applyAlignment="1">
      <alignment vertical="center"/>
    </xf>
    <xf numFmtId="8" fontId="8" fillId="4" borderId="1" xfId="1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1</xdr:col>
      <xdr:colOff>304800</xdr:colOff>
      <xdr:row>14</xdr:row>
      <xdr:rowOff>114300</xdr:rowOff>
    </xdr:to>
    <xdr:sp macro="" textlink="">
      <xdr:nvSpPr>
        <xdr:cNvPr id="2" name="AutoShape 4" descr="logo mobilite 100 educ.jpg">
          <a:extLst>
            <a:ext uri="{FF2B5EF4-FFF2-40B4-BE49-F238E27FC236}">
              <a16:creationId xmlns:a16="http://schemas.microsoft.com/office/drawing/2014/main" id="{E115E173-387A-4A15-85B2-F63C89E688FD}"/>
            </a:ext>
          </a:extLst>
        </xdr:cNvPr>
        <xdr:cNvSpPr>
          <a:spLocks noChangeAspect="1" noChangeArrowheads="1"/>
        </xdr:cNvSpPr>
      </xdr:nvSpPr>
      <xdr:spPr bwMode="auto">
        <a:xfrm>
          <a:off x="647700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304800</xdr:colOff>
      <xdr:row>10</xdr:row>
      <xdr:rowOff>114300</xdr:rowOff>
    </xdr:to>
    <xdr:sp macro="" textlink="">
      <xdr:nvSpPr>
        <xdr:cNvPr id="3" name="AutoShape 5" descr="logo mobilite 100 educ.jpg">
          <a:extLst>
            <a:ext uri="{FF2B5EF4-FFF2-40B4-BE49-F238E27FC236}">
              <a16:creationId xmlns:a16="http://schemas.microsoft.com/office/drawing/2014/main" id="{54FDC038-8D79-43F1-8FEA-CC5057D683AD}"/>
            </a:ext>
          </a:extLst>
        </xdr:cNvPr>
        <xdr:cNvSpPr>
          <a:spLocks noChangeAspect="1" noChangeArrowheads="1"/>
        </xdr:cNvSpPr>
      </xdr:nvSpPr>
      <xdr:spPr bwMode="auto">
        <a:xfrm>
          <a:off x="647700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0</xdr:row>
      <xdr:rowOff>0</xdr:rowOff>
    </xdr:from>
    <xdr:ext cx="304800" cy="304800"/>
    <xdr:sp macro="" textlink="">
      <xdr:nvSpPr>
        <xdr:cNvPr id="4" name="AutoShape 3" descr="logo mobilite 100 educ.jpg">
          <a:extLst>
            <a:ext uri="{FF2B5EF4-FFF2-40B4-BE49-F238E27FC236}">
              <a16:creationId xmlns:a16="http://schemas.microsoft.com/office/drawing/2014/main" id="{9C2820D4-A943-4E19-AEA8-15F9F62C27C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4800"/>
    <xdr:sp macro="" textlink="">
      <xdr:nvSpPr>
        <xdr:cNvPr id="5" name="AutoShape 4" descr="logo mobilite 100 educ.jpg">
          <a:extLst>
            <a:ext uri="{FF2B5EF4-FFF2-40B4-BE49-F238E27FC236}">
              <a16:creationId xmlns:a16="http://schemas.microsoft.com/office/drawing/2014/main" id="{8F932A3D-5D84-4406-8D0D-5B3F9AF5377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</xdr:colOff>
      <xdr:row>0</xdr:row>
      <xdr:rowOff>1</xdr:rowOff>
    </xdr:from>
    <xdr:ext cx="2228849" cy="1470675"/>
    <xdr:pic>
      <xdr:nvPicPr>
        <xdr:cNvPr id="6" name="Image 5">
          <a:extLst>
            <a:ext uri="{FF2B5EF4-FFF2-40B4-BE49-F238E27FC236}">
              <a16:creationId xmlns:a16="http://schemas.microsoft.com/office/drawing/2014/main" id="{5559A14E-F6E4-47C7-B1E3-D105F7B9C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2228849" cy="1470675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ophie" id="{CA413AAE-19D8-4F42-AC1B-1D5D70C7078E}" userId="S::sophie.peinado@centrevaldeloire.fr::6a2cd141-e249-4549-bfba-b8b7ae39b078" providerId="AD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29" dT="2023-02-07T14:01:03.78" personId="{CA413AAE-19D8-4F42-AC1B-1D5D70C7078E}" id="{B07E5217-9A64-4BEE-8180-AF94299684F6}">
    <text>attention à un éventuel changement de participation (+30€) cf. séjours sans échange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D5D82-FB6A-4D06-BEE7-BDA71015D4D6}">
  <dimension ref="A1:J45"/>
  <sheetViews>
    <sheetView tabSelected="1" topLeftCell="A10" workbookViewId="0">
      <selection activeCell="G25" sqref="G25"/>
    </sheetView>
  </sheetViews>
  <sheetFormatPr baseColWidth="10" defaultColWidth="11.42578125" defaultRowHeight="15" x14ac:dyDescent="0.25"/>
  <cols>
    <col min="1" max="1" width="9.5703125" style="1" customWidth="1"/>
    <col min="2" max="2" width="14" style="1" customWidth="1"/>
    <col min="3" max="3" width="7.42578125" style="1" customWidth="1"/>
    <col min="4" max="4" width="11.42578125" style="1"/>
    <col min="5" max="5" width="11.42578125" style="1" customWidth="1"/>
    <col min="6" max="6" width="10.42578125" style="1" customWidth="1"/>
    <col min="7" max="7" width="12.42578125" style="1" customWidth="1"/>
    <col min="8" max="8" width="13" style="1" customWidth="1"/>
    <col min="9" max="16384" width="11.42578125" style="3"/>
  </cols>
  <sheetData>
    <row r="1" spans="1:8" x14ac:dyDescent="0.25">
      <c r="B1" s="2"/>
      <c r="C1" s="2"/>
      <c r="D1" s="2"/>
      <c r="E1" s="2"/>
      <c r="F1" s="2"/>
      <c r="G1" s="2"/>
      <c r="H1" s="2"/>
    </row>
    <row r="2" spans="1:8" x14ac:dyDescent="0.25">
      <c r="D2" s="4"/>
      <c r="E2" s="4"/>
      <c r="F2" s="4"/>
      <c r="G2" s="4"/>
      <c r="H2" s="4"/>
    </row>
    <row r="3" spans="1:8" x14ac:dyDescent="0.25">
      <c r="D3" s="4"/>
      <c r="E3" s="29" t="s">
        <v>0</v>
      </c>
      <c r="F3" s="29"/>
      <c r="G3" s="29"/>
      <c r="H3" s="4"/>
    </row>
    <row r="4" spans="1:8" x14ac:dyDescent="0.25">
      <c r="D4" s="4"/>
      <c r="E4" s="29" t="s">
        <v>1</v>
      </c>
      <c r="F4" s="29"/>
      <c r="G4" s="29"/>
      <c r="H4" s="4"/>
    </row>
    <row r="5" spans="1:8" x14ac:dyDescent="0.25">
      <c r="D5" s="4"/>
      <c r="E5" s="4"/>
      <c r="F5" s="4"/>
      <c r="G5" s="4"/>
      <c r="H5" s="4"/>
    </row>
    <row r="6" spans="1:8" x14ac:dyDescent="0.25">
      <c r="D6" s="4"/>
      <c r="E6" s="4"/>
      <c r="F6" s="4"/>
      <c r="G6" s="4"/>
      <c r="H6" s="4"/>
    </row>
    <row r="7" spans="1:8" x14ac:dyDescent="0.25">
      <c r="D7" s="4"/>
      <c r="E7" s="4"/>
      <c r="F7" s="4"/>
      <c r="G7" s="4"/>
      <c r="H7" s="4"/>
    </row>
    <row r="8" spans="1:8" x14ac:dyDescent="0.25">
      <c r="D8" s="4"/>
      <c r="E8" s="4"/>
      <c r="F8" s="4"/>
      <c r="G8" s="4"/>
      <c r="H8" s="4"/>
    </row>
    <row r="9" spans="1:8" x14ac:dyDescent="0.25">
      <c r="A9" s="4"/>
      <c r="B9" s="4"/>
      <c r="C9" s="4"/>
      <c r="D9" s="4"/>
      <c r="E9" s="4"/>
      <c r="F9" s="4"/>
      <c r="G9" s="4"/>
      <c r="H9" s="4"/>
    </row>
    <row r="10" spans="1:8" x14ac:dyDescent="0.25">
      <c r="A10" s="4"/>
      <c r="B10" s="4"/>
      <c r="C10" s="4"/>
      <c r="D10" s="29" t="s">
        <v>2</v>
      </c>
      <c r="E10" s="29"/>
      <c r="F10" s="29"/>
      <c r="G10" s="2"/>
      <c r="H10" s="2"/>
    </row>
    <row r="11" spans="1:8" x14ac:dyDescent="0.25">
      <c r="A11" s="2"/>
      <c r="B11" s="2"/>
      <c r="C11" s="2"/>
      <c r="D11" s="2"/>
      <c r="E11" s="2"/>
      <c r="F11" s="2"/>
      <c r="G11" s="2"/>
      <c r="H11" s="2"/>
    </row>
    <row r="12" spans="1:8" x14ac:dyDescent="0.25">
      <c r="A12" s="2"/>
      <c r="B12" s="2"/>
      <c r="C12" s="2"/>
      <c r="D12" s="2"/>
      <c r="E12" s="2"/>
      <c r="F12" s="2"/>
      <c r="G12" s="2"/>
      <c r="H12" s="2"/>
    </row>
    <row r="13" spans="1:8" x14ac:dyDescent="0.25">
      <c r="A13" s="5" t="s">
        <v>3</v>
      </c>
      <c r="B13" s="27" t="s">
        <v>4</v>
      </c>
      <c r="C13" s="2"/>
      <c r="D13" s="2"/>
      <c r="E13" s="2"/>
      <c r="F13" s="2"/>
      <c r="G13" s="2"/>
      <c r="H13" s="2"/>
    </row>
    <row r="14" spans="1:8" x14ac:dyDescent="0.25">
      <c r="A14" s="2" t="s">
        <v>5</v>
      </c>
      <c r="B14" s="2"/>
      <c r="C14" s="2"/>
      <c r="D14" s="2"/>
      <c r="E14" s="2"/>
      <c r="F14" s="2"/>
      <c r="G14" s="2"/>
      <c r="H14" s="2"/>
    </row>
    <row r="15" spans="1:8" x14ac:dyDescent="0.25">
      <c r="A15" s="2"/>
      <c r="B15" s="2" t="s">
        <v>6</v>
      </c>
      <c r="C15" s="2"/>
      <c r="D15" s="2"/>
      <c r="E15" s="2"/>
      <c r="F15" s="2"/>
      <c r="G15" s="2"/>
      <c r="H15" s="6"/>
    </row>
    <row r="16" spans="1:8" x14ac:dyDescent="0.25">
      <c r="A16" s="2"/>
      <c r="C16" s="2"/>
      <c r="D16" s="2"/>
      <c r="E16" s="2"/>
      <c r="F16" s="2"/>
      <c r="G16" s="2"/>
      <c r="H16" s="2"/>
    </row>
    <row r="17" spans="1:10" ht="25.5" x14ac:dyDescent="0.25">
      <c r="A17" s="7" t="s">
        <v>7</v>
      </c>
      <c r="B17" s="8" t="s">
        <v>8</v>
      </c>
      <c r="C17" s="8" t="s">
        <v>9</v>
      </c>
      <c r="D17" s="8" t="s">
        <v>10</v>
      </c>
      <c r="E17" s="9">
        <v>0.92</v>
      </c>
      <c r="F17" s="8" t="s">
        <v>11</v>
      </c>
      <c r="G17" s="8" t="s">
        <v>12</v>
      </c>
      <c r="H17" s="8" t="s">
        <v>13</v>
      </c>
    </row>
    <row r="18" spans="1:10" x14ac:dyDescent="0.25">
      <c r="A18" s="10"/>
      <c r="B18" s="11">
        <v>20000</v>
      </c>
      <c r="C18" s="12">
        <v>35</v>
      </c>
      <c r="D18" s="13">
        <f>B18/C18</f>
        <v>571.42857142857144</v>
      </c>
      <c r="E18" s="14">
        <f>D18*92%</f>
        <v>525.71428571428578</v>
      </c>
      <c r="F18" s="13">
        <v>120</v>
      </c>
      <c r="G18" s="15">
        <f>IF(E18-F18&gt;=300,300,(E18-F18))+30</f>
        <v>330</v>
      </c>
      <c r="H18" s="15">
        <f>G18*C18</f>
        <v>11550</v>
      </c>
    </row>
    <row r="19" spans="1:10" x14ac:dyDescent="0.25">
      <c r="A19" s="10"/>
      <c r="B19" s="11">
        <v>7000</v>
      </c>
      <c r="C19" s="12">
        <v>40</v>
      </c>
      <c r="D19" s="13">
        <f>B19/C19</f>
        <v>175</v>
      </c>
      <c r="E19" s="14">
        <f>D19*92%</f>
        <v>161</v>
      </c>
      <c r="F19" s="13">
        <v>120</v>
      </c>
      <c r="G19" s="15">
        <f>IF(E19-F19&gt;=300,300,(E19-F19))+30</f>
        <v>71</v>
      </c>
      <c r="H19" s="15">
        <f>G19*C19</f>
        <v>2840</v>
      </c>
    </row>
    <row r="20" spans="1:10" x14ac:dyDescent="0.25">
      <c r="A20" s="10"/>
      <c r="B20" s="16"/>
      <c r="C20" s="10"/>
      <c r="D20" s="16"/>
      <c r="E20" s="17"/>
      <c r="F20" s="16"/>
      <c r="G20" s="18"/>
      <c r="H20" s="10"/>
    </row>
    <row r="21" spans="1:10" x14ac:dyDescent="0.25">
      <c r="A21" s="10"/>
      <c r="B21" s="10"/>
      <c r="C21" s="10"/>
      <c r="D21" s="10"/>
      <c r="E21" s="10"/>
      <c r="F21" s="10"/>
      <c r="G21" s="10"/>
      <c r="H21" s="10"/>
    </row>
    <row r="22" spans="1:10" x14ac:dyDescent="0.25">
      <c r="A22" s="29" t="s">
        <v>14</v>
      </c>
      <c r="B22" s="29"/>
      <c r="C22" s="29"/>
      <c r="D22" s="29"/>
      <c r="E22" s="29"/>
      <c r="F22" s="29"/>
      <c r="G22" s="29"/>
      <c r="H22" s="29"/>
    </row>
    <row r="23" spans="1:10" x14ac:dyDescent="0.25">
      <c r="A23" s="10"/>
      <c r="B23" s="19"/>
      <c r="C23" s="10"/>
      <c r="D23" s="10"/>
      <c r="E23" s="10"/>
      <c r="F23" s="10"/>
      <c r="G23" s="10"/>
      <c r="H23" s="10"/>
    </row>
    <row r="24" spans="1:10" ht="25.5" x14ac:dyDescent="0.25">
      <c r="A24" s="10"/>
      <c r="B24" s="8" t="s">
        <v>8</v>
      </c>
      <c r="C24" s="8" t="s">
        <v>9</v>
      </c>
      <c r="D24" s="8" t="s">
        <v>10</v>
      </c>
      <c r="E24" s="9">
        <v>0.92</v>
      </c>
      <c r="F24" s="8" t="s">
        <v>11</v>
      </c>
      <c r="G24" s="8" t="s">
        <v>12</v>
      </c>
      <c r="H24" s="8" t="s">
        <v>13</v>
      </c>
    </row>
    <row r="25" spans="1:10" x14ac:dyDescent="0.25">
      <c r="A25" s="10"/>
      <c r="B25" s="26">
        <v>19439.64</v>
      </c>
      <c r="C25" s="24">
        <v>45</v>
      </c>
      <c r="D25" s="13">
        <f>IF(B25="","",B25/C25)</f>
        <v>431.99199999999996</v>
      </c>
      <c r="E25" s="14">
        <f>IF(B25="","",D25*92%)</f>
        <v>397.43263999999999</v>
      </c>
      <c r="F25" s="22">
        <v>120</v>
      </c>
      <c r="G25" s="15">
        <f>IF(E25-F25&gt;=300,300,(E25-F25))+30</f>
        <v>307.43263999999999</v>
      </c>
      <c r="H25" s="15">
        <f>G25*C25</f>
        <v>13834.468799999999</v>
      </c>
    </row>
    <row r="26" spans="1:10" x14ac:dyDescent="0.25">
      <c r="A26" s="10"/>
      <c r="B26" s="10"/>
      <c r="C26" s="10"/>
      <c r="D26" s="10"/>
      <c r="E26" s="10"/>
      <c r="F26" s="10"/>
      <c r="G26" s="18"/>
      <c r="H26" s="10"/>
    </row>
    <row r="27" spans="1:10" x14ac:dyDescent="0.25">
      <c r="A27" s="2"/>
      <c r="B27" s="2"/>
      <c r="C27" s="2"/>
      <c r="D27" s="2"/>
      <c r="E27" s="2"/>
      <c r="F27" s="2"/>
      <c r="G27" s="2"/>
      <c r="H27" s="2"/>
    </row>
    <row r="28" spans="1:10" x14ac:dyDescent="0.25">
      <c r="A28" s="2"/>
      <c r="B28" s="2"/>
      <c r="C28" s="2"/>
      <c r="D28" s="4"/>
      <c r="E28" s="4"/>
      <c r="F28" s="4"/>
      <c r="G28" s="2"/>
      <c r="H28" s="2"/>
      <c r="J28" s="3" t="s">
        <v>15</v>
      </c>
    </row>
    <row r="29" spans="1:10" x14ac:dyDescent="0.25">
      <c r="A29" s="2"/>
      <c r="B29" s="2"/>
      <c r="C29" s="2"/>
      <c r="D29" s="28" t="s">
        <v>16</v>
      </c>
      <c r="E29" s="28"/>
      <c r="F29" s="28"/>
      <c r="G29" s="2"/>
      <c r="H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</row>
    <row r="32" spans="1:10" x14ac:dyDescent="0.25">
      <c r="A32" s="5" t="s">
        <v>3</v>
      </c>
      <c r="B32" s="2" t="s">
        <v>17</v>
      </c>
      <c r="C32" s="2"/>
      <c r="D32" s="2"/>
      <c r="E32" s="2"/>
      <c r="F32" s="2"/>
      <c r="G32" s="2"/>
      <c r="H32" s="2"/>
    </row>
    <row r="33" spans="1:8" x14ac:dyDescent="0.25">
      <c r="A33" s="2" t="s">
        <v>5</v>
      </c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 t="s">
        <v>6</v>
      </c>
      <c r="C34" s="2"/>
      <c r="D34" s="2"/>
      <c r="E34" s="2"/>
      <c r="F34" s="2"/>
      <c r="G34" s="2"/>
      <c r="H34" s="6">
        <f>200+120</f>
        <v>320</v>
      </c>
    </row>
    <row r="35" spans="1:8" x14ac:dyDescent="0.25">
      <c r="A35" s="23"/>
      <c r="C35" s="10"/>
      <c r="D35" s="10"/>
      <c r="E35" s="10"/>
      <c r="F35" s="10"/>
      <c r="G35" s="10"/>
    </row>
    <row r="36" spans="1:8" ht="25.5" x14ac:dyDescent="0.25">
      <c r="A36" s="7" t="s">
        <v>7</v>
      </c>
      <c r="B36" s="8" t="s">
        <v>8</v>
      </c>
      <c r="C36" s="8" t="s">
        <v>9</v>
      </c>
      <c r="D36" s="8" t="s">
        <v>10</v>
      </c>
      <c r="E36" s="9">
        <v>0.92</v>
      </c>
      <c r="F36" s="8" t="s">
        <v>11</v>
      </c>
      <c r="G36" s="8" t="s">
        <v>12</v>
      </c>
      <c r="H36" s="8" t="s">
        <v>13</v>
      </c>
    </row>
    <row r="37" spans="1:8" x14ac:dyDescent="0.25">
      <c r="A37" s="10"/>
      <c r="B37" s="11">
        <v>11000</v>
      </c>
      <c r="C37" s="12">
        <v>25</v>
      </c>
      <c r="D37" s="13">
        <f>B37/C37</f>
        <v>440</v>
      </c>
      <c r="E37" s="14">
        <f>D37*92%</f>
        <v>404.8</v>
      </c>
      <c r="F37" s="13">
        <v>120</v>
      </c>
      <c r="G37" s="15">
        <f>IF(E37-F37&gt;=230,230,(E37-F37))</f>
        <v>230</v>
      </c>
      <c r="H37" s="15">
        <f>G37*C37</f>
        <v>5750</v>
      </c>
    </row>
    <row r="38" spans="1:8" x14ac:dyDescent="0.25">
      <c r="A38" s="10"/>
      <c r="B38" s="11">
        <v>8000</v>
      </c>
      <c r="C38" s="12">
        <v>30</v>
      </c>
      <c r="D38" s="13">
        <f>B38/C38</f>
        <v>266.66666666666669</v>
      </c>
      <c r="E38" s="14">
        <f>D38*92%</f>
        <v>245.33333333333337</v>
      </c>
      <c r="F38" s="13">
        <v>120</v>
      </c>
      <c r="G38" s="15">
        <f>IF(E38-F38&gt;=230,230,(E38-F38))</f>
        <v>125.33333333333337</v>
      </c>
      <c r="H38" s="15">
        <f>G38*C38</f>
        <v>3760.0000000000009</v>
      </c>
    </row>
    <row r="39" spans="1:8" x14ac:dyDescent="0.25">
      <c r="A39" s="10"/>
      <c r="B39" s="10"/>
      <c r="C39" s="10"/>
      <c r="D39" s="10"/>
      <c r="E39" s="10"/>
      <c r="F39" s="10"/>
      <c r="G39" s="10"/>
      <c r="H39" s="10"/>
    </row>
    <row r="40" spans="1:8" x14ac:dyDescent="0.25">
      <c r="A40" s="10"/>
      <c r="B40" s="10"/>
      <c r="C40" s="10"/>
      <c r="D40" s="10"/>
      <c r="E40" s="10"/>
      <c r="F40" s="10"/>
      <c r="G40" s="10"/>
      <c r="H40" s="10"/>
    </row>
    <row r="41" spans="1:8" x14ac:dyDescent="0.25">
      <c r="A41" s="28" t="s">
        <v>14</v>
      </c>
      <c r="B41" s="28"/>
      <c r="C41" s="28"/>
      <c r="D41" s="28"/>
      <c r="E41" s="28"/>
      <c r="F41" s="28"/>
      <c r="G41" s="28"/>
      <c r="H41" s="28"/>
    </row>
    <row r="42" spans="1:8" x14ac:dyDescent="0.25">
      <c r="A42" s="10"/>
      <c r="B42" s="19"/>
      <c r="C42" s="10"/>
      <c r="D42" s="10"/>
      <c r="E42" s="10"/>
      <c r="F42" s="10"/>
      <c r="G42" s="10"/>
      <c r="H42" s="10"/>
    </row>
    <row r="43" spans="1:8" ht="25.5" x14ac:dyDescent="0.25">
      <c r="A43" s="10"/>
      <c r="B43" s="8" t="s">
        <v>8</v>
      </c>
      <c r="C43" s="8" t="s">
        <v>9</v>
      </c>
      <c r="D43" s="8" t="s">
        <v>10</v>
      </c>
      <c r="E43" s="9">
        <v>0.92</v>
      </c>
      <c r="F43" s="8" t="s">
        <v>11</v>
      </c>
      <c r="G43" s="8" t="s">
        <v>12</v>
      </c>
      <c r="H43" s="8" t="s">
        <v>13</v>
      </c>
    </row>
    <row r="44" spans="1:8" x14ac:dyDescent="0.25">
      <c r="A44" s="2"/>
      <c r="B44" s="20"/>
      <c r="C44" s="21"/>
      <c r="D44" s="13" t="str">
        <f>IF(B44="","",B44/C44)</f>
        <v/>
      </c>
      <c r="E44" s="14" t="str">
        <f>IF(B44="","",D44*92%)</f>
        <v/>
      </c>
      <c r="F44" s="22">
        <v>120</v>
      </c>
      <c r="G44" s="15" t="e">
        <f>IF(E44-F44&gt;=200,200,(E44-F44))+30</f>
        <v>#VALUE!</v>
      </c>
      <c r="H44" s="25" t="e">
        <f>G44*C44</f>
        <v>#VALUE!</v>
      </c>
    </row>
    <row r="45" spans="1:8" x14ac:dyDescent="0.25">
      <c r="A45" s="2"/>
      <c r="B45" s="10"/>
      <c r="C45" s="10"/>
      <c r="D45" s="10"/>
      <c r="E45" s="10"/>
      <c r="F45" s="10"/>
      <c r="G45" s="10"/>
      <c r="H45" s="10"/>
    </row>
  </sheetData>
  <mergeCells count="6">
    <mergeCell ref="A41:H41"/>
    <mergeCell ref="E3:G3"/>
    <mergeCell ref="E4:G4"/>
    <mergeCell ref="D10:F10"/>
    <mergeCell ref="A22:H22"/>
    <mergeCell ref="D29:F29"/>
  </mergeCells>
  <pageMargins left="0.25" right="0.25" top="0.75" bottom="0.75" header="0.3" footer="0.3"/>
  <pageSetup paperSize="9" orientation="portrait" r:id="rId1"/>
  <ignoredErrors>
    <ignoredError sqref="H44" evalError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aa65b85-62f2-4660-a0cc-77cc027015b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6E603937A0E64FBB4988031B059CD8" ma:contentTypeVersion="18" ma:contentTypeDescription="Crée un document." ma:contentTypeScope="" ma:versionID="b1747f7a815a746524782453a8826e62">
  <xsd:schema xmlns:xsd="http://www.w3.org/2001/XMLSchema" xmlns:xs="http://www.w3.org/2001/XMLSchema" xmlns:p="http://schemas.microsoft.com/office/2006/metadata/properties" xmlns:ns3="fd6aaf2c-2d7f-48a6-8bef-7da9b63cd415" xmlns:ns4="4aa65b85-62f2-4660-a0cc-77cc027015b4" targetNamespace="http://schemas.microsoft.com/office/2006/metadata/properties" ma:root="true" ma:fieldsID="3ebb386a5f4ffd75acd2de62b68e901d" ns3:_="" ns4:_="">
    <xsd:import namespace="fd6aaf2c-2d7f-48a6-8bef-7da9b63cd415"/>
    <xsd:import namespace="4aa65b85-62f2-4660-a0cc-77cc027015b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Location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6aaf2c-2d7f-48a6-8bef-7da9b63cd41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a65b85-62f2-4660-a0cc-77cc027015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6F5807-4394-4423-9FB5-32219BB3F0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E68879-742B-4BE3-965D-D75756C97715}">
  <ds:schemaRefs>
    <ds:schemaRef ds:uri="4aa65b85-62f2-4660-a0cc-77cc027015b4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fd6aaf2c-2d7f-48a6-8bef-7da9b63cd415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0E67CE4-5C74-4DFF-9990-A5964F3891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6aaf2c-2d7f-48a6-8bef-7da9b63cd415"/>
    <ds:schemaRef ds:uri="4aa65b85-62f2-4660-a0cc-77cc027015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>CRCVDL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HUSS Nina</dc:creator>
  <cp:keywords/>
  <dc:description/>
  <cp:lastModifiedBy>CAMBRAYE Camille</cp:lastModifiedBy>
  <cp:revision/>
  <dcterms:created xsi:type="dcterms:W3CDTF">2020-01-15T09:20:40Z</dcterms:created>
  <dcterms:modified xsi:type="dcterms:W3CDTF">2024-01-16T14:21:19Z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0x010100496E603937A0E64FBB4988031B059CD8</vt:lpwstr>
  </property>
  <property fmtid="{D5CDD505-2E9C-101B-9397-08002B2CF9AE}" pid="3" name="MediaServiceImageTags">
    <vt:lpwstr/>
  </property>
</Properties>
</file>